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3" sheetId="4" r:id="rId2"/>
  </sheets>
  <definedNames>
    <definedName name="_xlnm._FilterDatabase" localSheetId="0" hidden="1">Sheet1!$A$3:$M$25</definedName>
    <definedName name="_xlnm.Print_Area" localSheetId="0">Sheet1!$A$1:$M$25</definedName>
    <definedName name="_xlnm.Print_Titles" localSheetId="0">Sheet1!$1:$4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<sst xmlns="http://schemas.openxmlformats.org/spreadsheetml/2006/main" count="98" uniqueCount="77">
  <si>
    <t>附件2</t>
  </si>
  <si>
    <t>西湖管理区2024年钢架大棚与畜牧栏舍设施恢复重建补助资金情况表</t>
  </si>
  <si>
    <t>序号</t>
  </si>
  <si>
    <t>村组</t>
  </si>
  <si>
    <t>主体名称</t>
  </si>
  <si>
    <t>原有大棚</t>
  </si>
  <si>
    <t>受灾损失</t>
  </si>
  <si>
    <t>救灾资金
补助金额
（万元）</t>
  </si>
  <si>
    <t>恢复重建规模</t>
  </si>
  <si>
    <t>备注</t>
  </si>
  <si>
    <t>数量
（个）</t>
  </si>
  <si>
    <t>面积
（平方米）</t>
  </si>
  <si>
    <t>大棚垮塌面积(平方米）</t>
  </si>
  <si>
    <t>单价
(元/平方米）</t>
  </si>
  <si>
    <t>损失小计
（万元）</t>
  </si>
  <si>
    <t>单价
（元/平方米）</t>
  </si>
  <si>
    <t>预计金额
（万元）</t>
  </si>
  <si>
    <t>黄泥湖村一组</t>
  </si>
  <si>
    <t>湖南德人牧业科技有限公司</t>
  </si>
  <si>
    <t>牛舍</t>
  </si>
  <si>
    <t>鼎兴村一组</t>
  </si>
  <si>
    <t>常德市西湖区绿野农场</t>
  </si>
  <si>
    <t>8米跨度，长度因地制宜</t>
  </si>
  <si>
    <t>裕民村二组</t>
  </si>
  <si>
    <t>湖南正航农业发展有限公司</t>
  </si>
  <si>
    <t>9米跨度，长度因地制宜</t>
  </si>
  <si>
    <t>田园村三组</t>
  </si>
  <si>
    <t>穗丰芦笋合作社</t>
  </si>
  <si>
    <t>新北河村一组</t>
  </si>
  <si>
    <t>常德市昌拓菌业合作社</t>
  </si>
  <si>
    <t>新港村</t>
  </si>
  <si>
    <t>湖南湖西食品科技有限公司</t>
  </si>
  <si>
    <t>30米跨度，长度因地制宜</t>
  </si>
  <si>
    <t>常德楚峰农业发展有限公司</t>
  </si>
  <si>
    <t>有机肥作业棚</t>
  </si>
  <si>
    <t>新港村二组</t>
  </si>
  <si>
    <t>湖南绿祥农业发展有限公司</t>
  </si>
  <si>
    <t>12-14米跨度，长度因地制宜</t>
  </si>
  <si>
    <t>黄泥湖村四组</t>
  </si>
  <si>
    <t>青丰蔬菜种植专业合作社</t>
  </si>
  <si>
    <t>鼎园村二组</t>
  </si>
  <si>
    <t>勇新种植家庭农场</t>
  </si>
  <si>
    <t>西洲村二组</t>
  </si>
  <si>
    <t>黄光辉</t>
  </si>
  <si>
    <t>雄平种植家庭农场</t>
  </si>
  <si>
    <t>永安村</t>
  </si>
  <si>
    <t>辉英蔬菜种植专业合作社</t>
  </si>
  <si>
    <t>宏达鱼苗繁育基地</t>
  </si>
  <si>
    <t>鱼苗养殖棚</t>
  </si>
  <si>
    <t>建湖村三组</t>
  </si>
  <si>
    <t>陈刘</t>
  </si>
  <si>
    <t>新兴村三组</t>
  </si>
  <si>
    <t>刘森林</t>
  </si>
  <si>
    <t>刘新和</t>
  </si>
  <si>
    <t>裕民村一组</t>
  </si>
  <si>
    <t>戴重湖</t>
  </si>
  <si>
    <t>新港村四组</t>
  </si>
  <si>
    <t>稳刚养殖家庭农场</t>
  </si>
  <si>
    <t>湘很香种植家庭农场</t>
  </si>
  <si>
    <t>6米跨度，长度因地制宜</t>
  </si>
  <si>
    <t xml:space="preserve">合计 </t>
  </si>
  <si>
    <t>西洲农机服务专业合作社</t>
  </si>
  <si>
    <t>100*40</t>
  </si>
  <si>
    <t>46.1*8</t>
  </si>
  <si>
    <t>单体棚长度因地制宜</t>
  </si>
  <si>
    <t>壹耕耘生态种养农民专业合作社</t>
  </si>
  <si>
    <t>72*20.84</t>
  </si>
  <si>
    <t>68.02*8</t>
  </si>
  <si>
    <t>西湖区茂群种养家庭农场</t>
  </si>
  <si>
    <t>62*29.36</t>
  </si>
  <si>
    <t>45m*8</t>
  </si>
  <si>
    <t>红运家庭农场</t>
  </si>
  <si>
    <t>40*40</t>
  </si>
  <si>
    <t>38.75*8</t>
  </si>
  <si>
    <t>金日农机服务专业合作社</t>
  </si>
  <si>
    <t>圆梦水稻专业合作社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</si>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</sst>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1">
    <font>
      <sz val="11"/>
      <color theme="1"/>
      <name val="宋体"/>
      <charset val="134"/>
      <scheme val="minor"/>
    </font>
    <font>
      <sz val="8"/>
      <color theme="1"/>
      <name val="Calibri"/>
      <charset val="134"/>
    </font>
    <font>
      <sz val="8"/>
      <color theme="1"/>
      <name val="宋体"/>
      <charset val="134"/>
    </font>
    <font>
      <sz val="9"/>
      <color rgb="FF000000"/>
      <name val="Calibri"/>
      <charset val="134"/>
    </font>
    <font>
      <sz val="9"/>
      <color rgb="FF000000"/>
      <name val="宋体"/>
      <charset val="134"/>
    </font>
    <font>
      <b/>
      <sz val="9"/>
      <color rgb="FF000000"/>
      <name val="Calibri"/>
      <charset val="134"/>
    </font>
    <font>
      <sz val="10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Calibri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6" fillId="0" borderId="0" xfId="0" applyFont="1">
      <alignment vertical="center"/>
    </xf>
    <xf numFmtId="177" fontId="0" fillId="0" borderId="0" xfId="0" applyNumberFormat="1">
      <alignment vertical="center"/>
    </xf>
    <xf numFmtId="0" fontId="0" fillId="0" borderId="0" xfId="0" applyFill="1">
      <alignment vertical="center"/>
    </xf>
    <xf numFmtId="0" fontId="7" fillId="0" borderId="0" xfId="0" applyFont="1" applyFill="1" applyAlignment="1">
      <alignment horizontal="left" vertical="center"/>
    </xf>
    <xf numFmtId="177" fontId="0" fillId="0" borderId="0" xfId="0" applyNumberFormat="1" applyFill="1" applyAlignment="1">
      <alignment vertical="center"/>
    </xf>
    <xf numFmtId="0" fontId="0" fillId="0" borderId="0" xfId="0" applyFill="1" applyAlignment="1">
      <alignment vertical="center"/>
    </xf>
    <xf numFmtId="0" fontId="8" fillId="0" borderId="0" xfId="0" applyFont="1" applyFill="1" applyAlignment="1">
      <alignment horizontal="center" vertical="center" wrapText="1"/>
    </xf>
    <xf numFmtId="177" fontId="8" fillId="0" borderId="0" xfId="0" applyNumberFormat="1" applyFont="1" applyFill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>
      <alignment horizontal="center" vertical="center" wrapText="1"/>
    </xf>
    <xf numFmtId="177" fontId="6" fillId="2" borderId="3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177" fontId="10" fillId="0" borderId="3" xfId="0" applyNumberFormat="1" applyFont="1" applyFill="1" applyBorder="1" applyAlignment="1">
      <alignment horizontal="center" vertical="center"/>
    </xf>
    <xf numFmtId="176" fontId="10" fillId="0" borderId="3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177" fontId="6" fillId="0" borderId="3" xfId="0" applyNumberFormat="1" applyFont="1" applyBorder="1" applyAlignment="1">
      <alignment horizontal="center" vertical="center"/>
    </xf>
    <xf numFmtId="177" fontId="9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Border="1">
      <alignment vertical="center"/>
    </xf>
    <xf numFmtId="0" fontId="0" fillId="0" borderId="3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5"/>
  <sheetViews>
    <sheetView showZeros="0" tabSelected="1" zoomScale="115" zoomScaleNormal="115" workbookViewId="0">
      <pane ySplit="4" topLeftCell="A29" activePane="bottomLeft" state="frozen"/>
      <selection/>
      <selection pane="bottomLeft" activeCell="A15" sqref="$A15:$XFD25"/>
    </sheetView>
  </sheetViews>
  <sheetFormatPr defaultColWidth="9" defaultRowHeight="13.5"/>
  <cols>
    <col min="1" max="1" width="6.875" customWidth="1"/>
    <col min="2" max="2" width="11.5166666666667" customWidth="1"/>
    <col min="3" max="3" width="25.875" customWidth="1"/>
    <col min="4" max="4" width="9" style="15"/>
    <col min="5" max="5" width="10.375"/>
    <col min="6" max="6" width="12.6" style="15" customWidth="1"/>
    <col min="7" max="7" width="12.25" style="15" customWidth="1"/>
    <col min="8" max="8" width="11.5"/>
    <col min="9" max="9" width="11.2" style="16" customWidth="1"/>
    <col min="10" max="10" width="9.89166666666667" customWidth="1"/>
    <col min="11" max="11" width="12.5" style="15" customWidth="1"/>
    <col min="12" max="12" width="10.1" customWidth="1"/>
    <col min="13" max="13" width="22.4916666666667" customWidth="1"/>
    <col min="14" max="14" width="24.125" customWidth="1"/>
  </cols>
  <sheetData>
    <row r="1" ht="28" customHeight="1" spans="1:9">
      <c r="A1" s="17" t="s">
        <v>0</v>
      </c>
      <c r="B1" s="17"/>
      <c r="C1" s="17"/>
      <c r="D1" s="18"/>
      <c r="E1" s="19"/>
      <c r="F1" s="18"/>
      <c r="G1" s="18"/>
      <c r="H1" s="19"/>
      <c r="I1" s="19"/>
    </row>
    <row r="2" ht="37" customHeight="1" spans="1:13">
      <c r="A2" s="20" t="s">
        <v>1</v>
      </c>
      <c r="B2" s="20"/>
      <c r="C2" s="20"/>
      <c r="D2" s="21"/>
      <c r="E2" s="20"/>
      <c r="F2" s="21"/>
      <c r="G2" s="21"/>
      <c r="H2" s="20"/>
      <c r="I2" s="20"/>
      <c r="J2" s="20"/>
      <c r="K2" s="21"/>
      <c r="L2" s="20"/>
      <c r="M2" s="20"/>
    </row>
    <row r="3" ht="23" customHeight="1" spans="1:13">
      <c r="A3" s="22" t="s">
        <v>2</v>
      </c>
      <c r="B3" s="23" t="s">
        <v>3</v>
      </c>
      <c r="C3" s="24" t="s">
        <v>4</v>
      </c>
      <c r="D3" s="25" t="s">
        <v>5</v>
      </c>
      <c r="E3" s="24"/>
      <c r="F3" s="26" t="s">
        <v>6</v>
      </c>
      <c r="G3" s="26"/>
      <c r="H3" s="27"/>
      <c r="I3" s="36" t="s">
        <v>7</v>
      </c>
      <c r="J3" s="37" t="s">
        <v>8</v>
      </c>
      <c r="K3" s="38"/>
      <c r="L3" s="37"/>
      <c r="M3" s="24" t="s">
        <v>9</v>
      </c>
    </row>
    <row r="4" ht="31" customHeight="1" spans="1:13">
      <c r="A4" s="22"/>
      <c r="B4" s="28"/>
      <c r="C4" s="24"/>
      <c r="D4" s="25" t="s">
        <v>10</v>
      </c>
      <c r="E4" s="24" t="s">
        <v>11</v>
      </c>
      <c r="F4" s="26" t="s">
        <v>12</v>
      </c>
      <c r="G4" s="26" t="s">
        <v>13</v>
      </c>
      <c r="H4" s="27" t="s">
        <v>14</v>
      </c>
      <c r="I4" s="32"/>
      <c r="J4" s="29" t="s">
        <v>11</v>
      </c>
      <c r="K4" s="39" t="s">
        <v>15</v>
      </c>
      <c r="L4" s="29" t="s">
        <v>16</v>
      </c>
      <c r="M4" s="24"/>
    </row>
    <row r="5" customFormat="1" ht="42" customHeight="1" spans="1:13">
      <c r="A5" s="28">
        <v>1</v>
      </c>
      <c r="B5" s="24" t="s">
        <v>17</v>
      </c>
      <c r="C5" s="29" t="s">
        <v>18</v>
      </c>
      <c r="D5" s="30">
        <v>29</v>
      </c>
      <c r="E5" s="30">
        <v>23000</v>
      </c>
      <c r="F5" s="30">
        <v>16500</v>
      </c>
      <c r="G5" s="30">
        <v>224</v>
      </c>
      <c r="H5" s="31">
        <f t="shared" ref="H5:H13" si="0">F5*G5/10000</f>
        <v>369.6</v>
      </c>
      <c r="I5" s="31">
        <f>246.12/$H$25*H5</f>
        <v>51.32</v>
      </c>
      <c r="J5" s="31">
        <f t="shared" ref="J5:J13" si="1">L5*10000/K5</f>
        <v>5727.68</v>
      </c>
      <c r="K5" s="30">
        <v>224</v>
      </c>
      <c r="L5" s="31">
        <f t="shared" ref="L5:L13" si="2">I5/0.4</f>
        <v>128.3</v>
      </c>
      <c r="M5" s="24" t="s">
        <v>19</v>
      </c>
    </row>
    <row r="6" s="14" customFormat="1" ht="42" customHeight="1" spans="1:13">
      <c r="A6" s="28">
        <v>2</v>
      </c>
      <c r="B6" s="24" t="s">
        <v>20</v>
      </c>
      <c r="C6" s="24" t="s">
        <v>21</v>
      </c>
      <c r="D6" s="30">
        <v>381</v>
      </c>
      <c r="E6" s="30">
        <v>206770</v>
      </c>
      <c r="F6" s="30">
        <v>48500</v>
      </c>
      <c r="G6" s="30">
        <v>45</v>
      </c>
      <c r="H6" s="31">
        <f t="shared" si="0"/>
        <v>218.25</v>
      </c>
      <c r="I6" s="31">
        <f t="shared" ref="I6:I24" si="3">246.12/$H$25*H6</f>
        <v>30.3</v>
      </c>
      <c r="J6" s="31">
        <f t="shared" si="1"/>
        <v>16833.33</v>
      </c>
      <c r="K6" s="30">
        <v>45</v>
      </c>
      <c r="L6" s="31">
        <f t="shared" si="2"/>
        <v>75.75</v>
      </c>
      <c r="M6" s="40" t="s">
        <v>22</v>
      </c>
    </row>
    <row r="7" s="14" customFormat="1" ht="42" customHeight="1" spans="1:13">
      <c r="A7" s="28">
        <v>3</v>
      </c>
      <c r="B7" s="24" t="s">
        <v>23</v>
      </c>
      <c r="C7" s="32" t="s">
        <v>24</v>
      </c>
      <c r="D7" s="30">
        <v>380</v>
      </c>
      <c r="E7" s="30">
        <v>160000</v>
      </c>
      <c r="F7" s="30">
        <v>43500</v>
      </c>
      <c r="G7" s="30">
        <v>45</v>
      </c>
      <c r="H7" s="31">
        <f t="shared" si="0"/>
        <v>195.75</v>
      </c>
      <c r="I7" s="31">
        <f t="shared" si="3"/>
        <v>27.18</v>
      </c>
      <c r="J7" s="31">
        <f t="shared" si="1"/>
        <v>14771.74</v>
      </c>
      <c r="K7" s="30">
        <v>46</v>
      </c>
      <c r="L7" s="31">
        <f t="shared" si="2"/>
        <v>67.95</v>
      </c>
      <c r="M7" s="40" t="s">
        <v>25</v>
      </c>
    </row>
    <row r="8" s="14" customFormat="1" ht="42" customHeight="1" spans="1:13">
      <c r="A8" s="28">
        <v>4</v>
      </c>
      <c r="B8" s="24" t="s">
        <v>26</v>
      </c>
      <c r="C8" s="24" t="s">
        <v>27</v>
      </c>
      <c r="D8" s="30">
        <v>129</v>
      </c>
      <c r="E8" s="30">
        <v>66000</v>
      </c>
      <c r="F8" s="30">
        <v>33000</v>
      </c>
      <c r="G8" s="30">
        <v>40</v>
      </c>
      <c r="H8" s="31">
        <f t="shared" si="0"/>
        <v>132</v>
      </c>
      <c r="I8" s="31">
        <f t="shared" si="3"/>
        <v>18.33</v>
      </c>
      <c r="J8" s="31">
        <f t="shared" si="1"/>
        <v>10184.44</v>
      </c>
      <c r="K8" s="30">
        <v>45</v>
      </c>
      <c r="L8" s="31">
        <f t="shared" si="2"/>
        <v>45.83</v>
      </c>
      <c r="M8" s="40" t="s">
        <v>22</v>
      </c>
    </row>
    <row r="9" s="14" customFormat="1" ht="42" customHeight="1" spans="1:13">
      <c r="A9" s="28">
        <v>5</v>
      </c>
      <c r="B9" s="24" t="s">
        <v>28</v>
      </c>
      <c r="C9" s="24" t="s">
        <v>29</v>
      </c>
      <c r="D9" s="30">
        <v>22</v>
      </c>
      <c r="E9" s="30">
        <v>8800</v>
      </c>
      <c r="F9" s="30">
        <v>8000</v>
      </c>
      <c r="G9" s="30">
        <v>150</v>
      </c>
      <c r="H9" s="31">
        <f t="shared" si="0"/>
        <v>120</v>
      </c>
      <c r="I9" s="31">
        <f t="shared" si="3"/>
        <v>16.66</v>
      </c>
      <c r="J9" s="31">
        <f t="shared" si="1"/>
        <v>2776.67</v>
      </c>
      <c r="K9" s="30">
        <v>150</v>
      </c>
      <c r="L9" s="31">
        <f t="shared" si="2"/>
        <v>41.65</v>
      </c>
      <c r="M9" s="40" t="s">
        <v>22</v>
      </c>
    </row>
    <row r="10" s="14" customFormat="1" ht="42" customHeight="1" spans="1:13">
      <c r="A10" s="28">
        <v>6</v>
      </c>
      <c r="B10" s="24" t="s">
        <v>30</v>
      </c>
      <c r="C10" s="24" t="s">
        <v>31</v>
      </c>
      <c r="D10" s="30">
        <v>6</v>
      </c>
      <c r="E10" s="30">
        <v>50000</v>
      </c>
      <c r="F10" s="30">
        <v>7000</v>
      </c>
      <c r="G10" s="30">
        <v>170</v>
      </c>
      <c r="H10" s="31">
        <f t="shared" si="0"/>
        <v>119</v>
      </c>
      <c r="I10" s="31">
        <f t="shared" si="3"/>
        <v>16.52</v>
      </c>
      <c r="J10" s="31">
        <f t="shared" si="1"/>
        <v>2429.41</v>
      </c>
      <c r="K10" s="30">
        <v>170</v>
      </c>
      <c r="L10" s="31">
        <f t="shared" si="2"/>
        <v>41.3</v>
      </c>
      <c r="M10" s="40" t="s">
        <v>32</v>
      </c>
    </row>
    <row r="11" s="14" customFormat="1" ht="42" customHeight="1" spans="1:13">
      <c r="A11" s="28">
        <v>7</v>
      </c>
      <c r="B11" s="24" t="s">
        <v>23</v>
      </c>
      <c r="C11" s="24" t="s">
        <v>33</v>
      </c>
      <c r="D11" s="30">
        <v>5</v>
      </c>
      <c r="E11" s="30">
        <v>4200</v>
      </c>
      <c r="F11" s="30">
        <v>4200</v>
      </c>
      <c r="G11" s="30">
        <v>270</v>
      </c>
      <c r="H11" s="31">
        <f t="shared" si="0"/>
        <v>113.4</v>
      </c>
      <c r="I11" s="31">
        <f t="shared" si="3"/>
        <v>15.74</v>
      </c>
      <c r="J11" s="31">
        <f t="shared" si="1"/>
        <v>1457.41</v>
      </c>
      <c r="K11" s="30">
        <v>270</v>
      </c>
      <c r="L11" s="31">
        <f t="shared" si="2"/>
        <v>39.35</v>
      </c>
      <c r="M11" s="40" t="s">
        <v>34</v>
      </c>
    </row>
    <row r="12" s="14" customFormat="1" ht="42" customHeight="1" spans="1:13">
      <c r="A12" s="28">
        <v>8</v>
      </c>
      <c r="B12" s="24" t="s">
        <v>35</v>
      </c>
      <c r="C12" s="24" t="s">
        <v>36</v>
      </c>
      <c r="D12" s="30">
        <v>60</v>
      </c>
      <c r="E12" s="30">
        <v>64000</v>
      </c>
      <c r="F12" s="30">
        <v>16500</v>
      </c>
      <c r="G12" s="30">
        <v>59</v>
      </c>
      <c r="H12" s="31">
        <f t="shared" si="0"/>
        <v>97.35</v>
      </c>
      <c r="I12" s="31">
        <f t="shared" si="3"/>
        <v>13.52</v>
      </c>
      <c r="J12" s="31">
        <f t="shared" si="1"/>
        <v>5728.81</v>
      </c>
      <c r="K12" s="30">
        <v>59</v>
      </c>
      <c r="L12" s="31">
        <f t="shared" si="2"/>
        <v>33.8</v>
      </c>
      <c r="M12" s="40" t="s">
        <v>37</v>
      </c>
    </row>
    <row r="13" s="14" customFormat="1" ht="42" customHeight="1" spans="1:13">
      <c r="A13" s="28">
        <v>9</v>
      </c>
      <c r="B13" s="24" t="s">
        <v>38</v>
      </c>
      <c r="C13" s="24" t="s">
        <v>39</v>
      </c>
      <c r="D13" s="30">
        <v>71</v>
      </c>
      <c r="E13" s="30">
        <v>37600</v>
      </c>
      <c r="F13" s="30">
        <v>17200</v>
      </c>
      <c r="G13" s="30">
        <v>45</v>
      </c>
      <c r="H13" s="31">
        <f t="shared" si="0"/>
        <v>77.4</v>
      </c>
      <c r="I13" s="31">
        <f t="shared" si="3"/>
        <v>10.75</v>
      </c>
      <c r="J13" s="31">
        <f t="shared" si="1"/>
        <v>5843.48</v>
      </c>
      <c r="K13" s="30">
        <v>46</v>
      </c>
      <c r="L13" s="31">
        <f t="shared" si="2"/>
        <v>26.88</v>
      </c>
      <c r="M13" s="40" t="s">
        <v>25</v>
      </c>
    </row>
    <row r="14" s="14" customFormat="1" ht="42" customHeight="1" spans="1:13">
      <c r="A14" s="28">
        <v>10</v>
      </c>
      <c r="B14" s="24" t="s">
        <v>40</v>
      </c>
      <c r="C14" s="24" t="s">
        <v>41</v>
      </c>
      <c r="D14" s="30">
        <v>75</v>
      </c>
      <c r="E14" s="30">
        <v>26680</v>
      </c>
      <c r="F14" s="30">
        <v>13800</v>
      </c>
      <c r="G14" s="30">
        <v>40</v>
      </c>
      <c r="H14" s="31">
        <f t="shared" ref="H14:H24" si="4">F14*G14/10000</f>
        <v>55.2</v>
      </c>
      <c r="I14" s="31">
        <f t="shared" si="3"/>
        <v>7.66</v>
      </c>
      <c r="J14" s="31">
        <f t="shared" ref="J14:J24" si="5">L14*10000/K14</f>
        <v>4255.56</v>
      </c>
      <c r="K14" s="30">
        <v>45</v>
      </c>
      <c r="L14" s="31">
        <f t="shared" ref="L6:L24" si="6">I14/0.4</f>
        <v>19.15</v>
      </c>
      <c r="M14" s="40" t="s">
        <v>22</v>
      </c>
    </row>
    <row r="15" s="14" customFormat="1" ht="39" customHeight="1" spans="1:13">
      <c r="A15" s="28">
        <v>11</v>
      </c>
      <c r="B15" s="24" t="s">
        <v>42</v>
      </c>
      <c r="C15" s="22" t="s">
        <v>43</v>
      </c>
      <c r="D15" s="30">
        <v>35</v>
      </c>
      <c r="E15" s="30">
        <v>14000</v>
      </c>
      <c r="F15" s="30">
        <v>12000</v>
      </c>
      <c r="G15" s="30">
        <v>40</v>
      </c>
      <c r="H15" s="31">
        <f t="shared" si="4"/>
        <v>48</v>
      </c>
      <c r="I15" s="31">
        <f t="shared" si="3"/>
        <v>6.66</v>
      </c>
      <c r="J15" s="31">
        <f t="shared" si="5"/>
        <v>3700</v>
      </c>
      <c r="K15" s="30">
        <v>45</v>
      </c>
      <c r="L15" s="31">
        <f t="shared" si="6"/>
        <v>16.65</v>
      </c>
      <c r="M15" s="40" t="s">
        <v>22</v>
      </c>
    </row>
    <row r="16" s="14" customFormat="1" ht="39" customHeight="1" spans="1:13">
      <c r="A16" s="28">
        <v>12</v>
      </c>
      <c r="B16" s="24" t="s">
        <v>35</v>
      </c>
      <c r="C16" s="24" t="s">
        <v>44</v>
      </c>
      <c r="D16" s="30">
        <v>66</v>
      </c>
      <c r="E16" s="30">
        <v>31616</v>
      </c>
      <c r="F16" s="30">
        <v>11800</v>
      </c>
      <c r="G16" s="30">
        <v>40</v>
      </c>
      <c r="H16" s="31">
        <f t="shared" si="4"/>
        <v>47.2</v>
      </c>
      <c r="I16" s="31">
        <f t="shared" si="3"/>
        <v>6.55</v>
      </c>
      <c r="J16" s="31">
        <f t="shared" si="5"/>
        <v>3640</v>
      </c>
      <c r="K16" s="30">
        <v>45</v>
      </c>
      <c r="L16" s="31">
        <f t="shared" si="6"/>
        <v>16.38</v>
      </c>
      <c r="M16" s="40" t="s">
        <v>22</v>
      </c>
    </row>
    <row r="17" s="14" customFormat="1" ht="39" customHeight="1" spans="1:13">
      <c r="A17" s="28">
        <v>13</v>
      </c>
      <c r="B17" s="24" t="s">
        <v>45</v>
      </c>
      <c r="C17" s="27" t="s">
        <v>46</v>
      </c>
      <c r="D17" s="30">
        <v>34</v>
      </c>
      <c r="E17" s="30">
        <v>17342</v>
      </c>
      <c r="F17" s="30">
        <v>10672</v>
      </c>
      <c r="G17" s="30">
        <v>40</v>
      </c>
      <c r="H17" s="31">
        <f t="shared" si="4"/>
        <v>42.69</v>
      </c>
      <c r="I17" s="31">
        <f t="shared" si="3"/>
        <v>5.93</v>
      </c>
      <c r="J17" s="31">
        <f t="shared" si="5"/>
        <v>3295.56</v>
      </c>
      <c r="K17" s="30">
        <v>45</v>
      </c>
      <c r="L17" s="31">
        <f t="shared" si="6"/>
        <v>14.83</v>
      </c>
      <c r="M17" s="40" t="s">
        <v>22</v>
      </c>
    </row>
    <row r="18" s="14" customFormat="1" ht="39" customHeight="1" spans="1:13">
      <c r="A18" s="28">
        <v>14</v>
      </c>
      <c r="B18" s="24" t="s">
        <v>35</v>
      </c>
      <c r="C18" s="24" t="s">
        <v>47</v>
      </c>
      <c r="D18" s="30">
        <v>7</v>
      </c>
      <c r="E18" s="30">
        <v>3500</v>
      </c>
      <c r="F18" s="30">
        <v>3334</v>
      </c>
      <c r="G18" s="30">
        <v>90</v>
      </c>
      <c r="H18" s="31">
        <f t="shared" si="4"/>
        <v>30.01</v>
      </c>
      <c r="I18" s="31">
        <f t="shared" si="3"/>
        <v>4.17</v>
      </c>
      <c r="J18" s="31">
        <f t="shared" si="5"/>
        <v>1158.89</v>
      </c>
      <c r="K18" s="30">
        <v>90</v>
      </c>
      <c r="L18" s="31">
        <f t="shared" si="6"/>
        <v>10.43</v>
      </c>
      <c r="M18" s="40" t="s">
        <v>48</v>
      </c>
    </row>
    <row r="19" s="14" customFormat="1" ht="39" customHeight="1" spans="1:13">
      <c r="A19" s="28">
        <v>15</v>
      </c>
      <c r="B19" s="24" t="s">
        <v>49</v>
      </c>
      <c r="C19" s="33" t="s">
        <v>50</v>
      </c>
      <c r="D19" s="30">
        <v>29</v>
      </c>
      <c r="E19" s="30">
        <v>12006</v>
      </c>
      <c r="F19" s="30">
        <v>6600</v>
      </c>
      <c r="G19" s="30">
        <v>40</v>
      </c>
      <c r="H19" s="31">
        <f t="shared" si="4"/>
        <v>26.4</v>
      </c>
      <c r="I19" s="31">
        <f t="shared" si="3"/>
        <v>3.67</v>
      </c>
      <c r="J19" s="31">
        <f t="shared" si="5"/>
        <v>2040</v>
      </c>
      <c r="K19" s="30">
        <v>45</v>
      </c>
      <c r="L19" s="31">
        <f t="shared" si="6"/>
        <v>9.18</v>
      </c>
      <c r="M19" s="40" t="s">
        <v>22</v>
      </c>
    </row>
    <row r="20" s="14" customFormat="1" ht="39" customHeight="1" spans="1:13">
      <c r="A20" s="28">
        <v>16</v>
      </c>
      <c r="B20" s="24" t="s">
        <v>51</v>
      </c>
      <c r="C20" s="24" t="s">
        <v>52</v>
      </c>
      <c r="D20" s="30">
        <v>20</v>
      </c>
      <c r="E20" s="30">
        <v>7000</v>
      </c>
      <c r="F20" s="30">
        <v>5600</v>
      </c>
      <c r="G20" s="30">
        <v>40</v>
      </c>
      <c r="H20" s="31">
        <f t="shared" si="4"/>
        <v>22.4</v>
      </c>
      <c r="I20" s="31">
        <f t="shared" si="3"/>
        <v>3.11</v>
      </c>
      <c r="J20" s="31">
        <f t="shared" si="5"/>
        <v>1728.89</v>
      </c>
      <c r="K20" s="30">
        <v>45</v>
      </c>
      <c r="L20" s="31">
        <f t="shared" si="6"/>
        <v>7.78</v>
      </c>
      <c r="M20" s="40" t="s">
        <v>22</v>
      </c>
    </row>
    <row r="21" s="14" customFormat="1" ht="39" customHeight="1" spans="1:13">
      <c r="A21" s="28">
        <v>17</v>
      </c>
      <c r="B21" s="24" t="s">
        <v>45</v>
      </c>
      <c r="C21" s="22" t="s">
        <v>53</v>
      </c>
      <c r="D21" s="30">
        <v>22</v>
      </c>
      <c r="E21" s="30">
        <v>5500</v>
      </c>
      <c r="F21" s="30">
        <v>5500</v>
      </c>
      <c r="G21" s="30">
        <v>40</v>
      </c>
      <c r="H21" s="31">
        <f t="shared" si="4"/>
        <v>22</v>
      </c>
      <c r="I21" s="31">
        <f t="shared" si="3"/>
        <v>3.05</v>
      </c>
      <c r="J21" s="31">
        <f t="shared" si="5"/>
        <v>1695.56</v>
      </c>
      <c r="K21" s="30">
        <v>45</v>
      </c>
      <c r="L21" s="31">
        <f t="shared" si="6"/>
        <v>7.63</v>
      </c>
      <c r="M21" s="40" t="s">
        <v>22</v>
      </c>
    </row>
    <row r="22" s="14" customFormat="1" ht="39" customHeight="1" spans="1:13">
      <c r="A22" s="28">
        <v>18</v>
      </c>
      <c r="B22" s="24" t="s">
        <v>54</v>
      </c>
      <c r="C22" s="24" t="s">
        <v>55</v>
      </c>
      <c r="D22" s="30">
        <v>45</v>
      </c>
      <c r="E22" s="30">
        <v>18000</v>
      </c>
      <c r="F22" s="30">
        <v>3200</v>
      </c>
      <c r="G22" s="30">
        <v>40</v>
      </c>
      <c r="H22" s="31">
        <f t="shared" si="4"/>
        <v>12.8</v>
      </c>
      <c r="I22" s="31">
        <f t="shared" si="3"/>
        <v>1.78</v>
      </c>
      <c r="J22" s="31">
        <f t="shared" si="5"/>
        <v>988.89</v>
      </c>
      <c r="K22" s="30">
        <v>45</v>
      </c>
      <c r="L22" s="31">
        <f t="shared" si="6"/>
        <v>4.45</v>
      </c>
      <c r="M22" s="40" t="s">
        <v>22</v>
      </c>
    </row>
    <row r="23" s="14" customFormat="1" ht="39" customHeight="1" spans="1:13">
      <c r="A23" s="28">
        <v>19</v>
      </c>
      <c r="B23" s="24" t="s">
        <v>56</v>
      </c>
      <c r="C23" s="24" t="s">
        <v>57</v>
      </c>
      <c r="D23" s="30">
        <v>2</v>
      </c>
      <c r="E23" s="30">
        <v>1950</v>
      </c>
      <c r="F23" s="30">
        <v>1950</v>
      </c>
      <c r="G23" s="30">
        <v>65</v>
      </c>
      <c r="H23" s="31">
        <f t="shared" si="4"/>
        <v>12.68</v>
      </c>
      <c r="I23" s="31">
        <f t="shared" si="3"/>
        <v>1.76</v>
      </c>
      <c r="J23" s="31">
        <f t="shared" si="5"/>
        <v>676.92</v>
      </c>
      <c r="K23" s="30">
        <v>65</v>
      </c>
      <c r="L23" s="31">
        <f t="shared" si="6"/>
        <v>4.4</v>
      </c>
      <c r="M23" s="40" t="s">
        <v>48</v>
      </c>
    </row>
    <row r="24" s="14" customFormat="1" ht="39" customHeight="1" spans="1:13">
      <c r="A24" s="28">
        <v>20</v>
      </c>
      <c r="B24" s="24" t="s">
        <v>30</v>
      </c>
      <c r="C24" s="34" t="s">
        <v>58</v>
      </c>
      <c r="D24" s="30">
        <v>21</v>
      </c>
      <c r="E24" s="30">
        <v>3500</v>
      </c>
      <c r="F24" s="30">
        <v>3500</v>
      </c>
      <c r="G24" s="30">
        <v>30</v>
      </c>
      <c r="H24" s="31">
        <f t="shared" si="4"/>
        <v>10.5</v>
      </c>
      <c r="I24" s="31">
        <f t="shared" si="3"/>
        <v>1.46</v>
      </c>
      <c r="J24" s="31">
        <f t="shared" si="5"/>
        <v>1216.67</v>
      </c>
      <c r="K24" s="30">
        <v>30</v>
      </c>
      <c r="L24" s="31">
        <f t="shared" si="6"/>
        <v>3.65</v>
      </c>
      <c r="M24" s="40" t="s">
        <v>59</v>
      </c>
    </row>
    <row r="25" ht="39" customHeight="1" spans="1:13">
      <c r="A25" s="35" t="s">
        <v>60</v>
      </c>
      <c r="B25" s="35"/>
      <c r="C25" s="35"/>
      <c r="D25" s="30">
        <f>SUM(D5:D24)</f>
        <v>1439</v>
      </c>
      <c r="E25" s="30">
        <f>SUM(E5:E24)</f>
        <v>761464</v>
      </c>
      <c r="F25" s="30">
        <f>SUM(F5:F24)</f>
        <v>272356</v>
      </c>
      <c r="G25" s="30"/>
      <c r="H25" s="31">
        <f>SUM(H5:H24)</f>
        <v>1772.63</v>
      </c>
      <c r="I25" s="31">
        <f>SUM(I5:I24)</f>
        <v>246.12</v>
      </c>
      <c r="J25" s="31">
        <f>SUM(J5:J24)</f>
        <v>90149.91</v>
      </c>
      <c r="K25" s="30"/>
      <c r="L25" s="31">
        <f>SUM(L5:L24)</f>
        <v>615.34</v>
      </c>
      <c r="M25" s="41"/>
    </row>
  </sheetData>
  <sortState ref="A3:Q5">
    <sortCondition ref="A7"/>
  </sortState>
  <mergeCells count="11">
    <mergeCell ref="A1:C1"/>
    <mergeCell ref="A2:M2"/>
    <mergeCell ref="D3:E3"/>
    <mergeCell ref="F3:H3"/>
    <mergeCell ref="J3:L3"/>
    <mergeCell ref="A25:C25"/>
    <mergeCell ref="A3:A4"/>
    <mergeCell ref="B3:B4"/>
    <mergeCell ref="C3:C4"/>
    <mergeCell ref="I3:I4"/>
    <mergeCell ref="M3:M4"/>
  </mergeCells>
  <pageMargins left="0.75" right="0.75" top="1" bottom="1" header="0.5" footer="0.5"/>
  <pageSetup paperSize="9" scale="7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"/>
  <sheetViews>
    <sheetView workbookViewId="0">
      <selection activeCell="K5" sqref="K5"/>
    </sheetView>
  </sheetViews>
  <sheetFormatPr defaultColWidth="9" defaultRowHeight="13.5" outlineLevelRow="6"/>
  <sheetData>
    <row r="1" ht="21.75" spans="1:18">
      <c r="A1" s="1">
        <v>1</v>
      </c>
      <c r="B1" s="2" t="s">
        <v>61</v>
      </c>
      <c r="C1" s="3" t="s">
        <v>62</v>
      </c>
      <c r="D1" s="3">
        <v>1</v>
      </c>
      <c r="E1" s="3">
        <v>4000</v>
      </c>
      <c r="F1" s="4">
        <v>100</v>
      </c>
      <c r="G1" s="4">
        <v>40</v>
      </c>
      <c r="H1" s="3" t="s">
        <v>63</v>
      </c>
      <c r="I1" s="3">
        <v>16</v>
      </c>
      <c r="J1" s="3">
        <v>5900</v>
      </c>
      <c r="K1" s="4">
        <f>J1*80/10000</f>
        <v>47.2</v>
      </c>
      <c r="L1" s="4">
        <f>K1*0.4</f>
        <v>18.88</v>
      </c>
      <c r="M1" s="3"/>
      <c r="N1" s="3"/>
      <c r="O1" s="3"/>
      <c r="P1" s="11"/>
      <c r="Q1" s="11">
        <f>L1+G1</f>
        <v>58.88</v>
      </c>
      <c r="R1" s="2" t="s">
        <v>64</v>
      </c>
    </row>
    <row r="2" ht="32.25" spans="1:18">
      <c r="A2" s="5">
        <v>2</v>
      </c>
      <c r="B2" s="6" t="s">
        <v>65</v>
      </c>
      <c r="C2" s="7" t="s">
        <v>66</v>
      </c>
      <c r="D2" s="7">
        <v>1</v>
      </c>
      <c r="E2" s="7">
        <v>4032</v>
      </c>
      <c r="F2" s="8">
        <v>100.8</v>
      </c>
      <c r="G2" s="8">
        <v>40.32</v>
      </c>
      <c r="H2" s="7" t="s">
        <v>67</v>
      </c>
      <c r="I2" s="7">
        <v>34</v>
      </c>
      <c r="J2" s="7">
        <v>15968</v>
      </c>
      <c r="K2" s="4">
        <f>J2*80/10000</f>
        <v>127.74</v>
      </c>
      <c r="L2" s="4">
        <f>K2*0.4</f>
        <v>51.1</v>
      </c>
      <c r="M2" s="7"/>
      <c r="N2" s="7"/>
      <c r="O2" s="7"/>
      <c r="P2" s="12"/>
      <c r="Q2" s="11">
        <f>L2+G2</f>
        <v>91.42</v>
      </c>
      <c r="R2" s="6" t="s">
        <v>64</v>
      </c>
    </row>
    <row r="3" ht="21.75" spans="1:18">
      <c r="A3" s="5">
        <v>3</v>
      </c>
      <c r="B3" s="6" t="s">
        <v>68</v>
      </c>
      <c r="C3" s="7" t="s">
        <v>69</v>
      </c>
      <c r="D3" s="7">
        <v>1</v>
      </c>
      <c r="E3" s="7">
        <v>1820</v>
      </c>
      <c r="F3" s="8">
        <v>45.5</v>
      </c>
      <c r="G3" s="8">
        <v>18.2</v>
      </c>
      <c r="H3" s="7" t="s">
        <v>70</v>
      </c>
      <c r="I3" s="7">
        <v>28</v>
      </c>
      <c r="J3" s="7">
        <v>10080</v>
      </c>
      <c r="K3" s="4">
        <f>J3*80/10000</f>
        <v>80.64</v>
      </c>
      <c r="L3" s="4">
        <f>K3*0.4</f>
        <v>32.26</v>
      </c>
      <c r="M3" s="7"/>
      <c r="N3" s="7"/>
      <c r="O3" s="7"/>
      <c r="P3" s="12"/>
      <c r="Q3" s="11">
        <f>L3+G3</f>
        <v>50.46</v>
      </c>
      <c r="R3" s="6" t="s">
        <v>64</v>
      </c>
    </row>
    <row r="4" ht="21.75" spans="1:18">
      <c r="A4" s="5">
        <v>4</v>
      </c>
      <c r="B4" s="6" t="s">
        <v>71</v>
      </c>
      <c r="C4" s="7" t="s">
        <v>72</v>
      </c>
      <c r="D4" s="7">
        <v>1</v>
      </c>
      <c r="E4" s="7">
        <v>1600</v>
      </c>
      <c r="F4" s="8">
        <v>40</v>
      </c>
      <c r="G4" s="8">
        <v>16</v>
      </c>
      <c r="H4" s="7" t="s">
        <v>73</v>
      </c>
      <c r="I4" s="7">
        <v>64</v>
      </c>
      <c r="J4" s="7">
        <v>19840</v>
      </c>
      <c r="K4" s="4">
        <f>J4*80/10000</f>
        <v>158.72</v>
      </c>
      <c r="L4" s="4">
        <f>K4*0.4</f>
        <v>63.49</v>
      </c>
      <c r="M4" s="7"/>
      <c r="N4" s="7"/>
      <c r="O4" s="7"/>
      <c r="P4" s="12"/>
      <c r="Q4" s="11">
        <f>L4+G4</f>
        <v>79.49</v>
      </c>
      <c r="R4" s="6" t="s">
        <v>64</v>
      </c>
    </row>
    <row r="5" ht="21.75" spans="1:18">
      <c r="A5" s="5">
        <v>5</v>
      </c>
      <c r="B5" s="6" t="s">
        <v>74</v>
      </c>
      <c r="C5" s="7"/>
      <c r="D5" s="7"/>
      <c r="E5" s="7"/>
      <c r="F5" s="8"/>
      <c r="G5" s="8"/>
      <c r="H5" s="9"/>
      <c r="I5" s="7"/>
      <c r="J5" s="7"/>
      <c r="K5" s="8"/>
      <c r="L5" s="8"/>
      <c r="M5" s="7">
        <v>2</v>
      </c>
      <c r="N5" s="7">
        <v>250</v>
      </c>
      <c r="O5" s="7">
        <v>15</v>
      </c>
      <c r="P5" s="12">
        <v>6</v>
      </c>
      <c r="Q5" s="12">
        <v>6</v>
      </c>
      <c r="R5" s="5"/>
    </row>
    <row r="6" ht="21.75" spans="1:18">
      <c r="A6" s="5">
        <v>6</v>
      </c>
      <c r="B6" s="6" t="s">
        <v>75</v>
      </c>
      <c r="C6" s="7"/>
      <c r="D6" s="9"/>
      <c r="E6" s="7"/>
      <c r="F6" s="10"/>
      <c r="G6" s="10"/>
      <c r="H6" s="9"/>
      <c r="I6" s="9"/>
      <c r="J6" s="9"/>
      <c r="K6" s="8"/>
      <c r="L6" s="8"/>
      <c r="M6" s="7">
        <v>2</v>
      </c>
      <c r="N6" s="7">
        <v>250</v>
      </c>
      <c r="O6" s="7">
        <v>15</v>
      </c>
      <c r="P6" s="12">
        <v>6</v>
      </c>
      <c r="Q6" s="12">
        <v>6</v>
      </c>
      <c r="R6" s="5"/>
    </row>
    <row r="7" ht="14.25" spans="1:18">
      <c r="A7" s="6"/>
      <c r="B7" s="6" t="s">
        <v>76</v>
      </c>
      <c r="C7" s="7"/>
      <c r="D7" s="7">
        <v>4</v>
      </c>
      <c r="E7" s="7">
        <v>11452</v>
      </c>
      <c r="F7" s="8">
        <v>286.3</v>
      </c>
      <c r="G7" s="8">
        <v>114.52</v>
      </c>
      <c r="H7" s="9"/>
      <c r="I7" s="7">
        <v>142</v>
      </c>
      <c r="J7" s="7">
        <v>51788</v>
      </c>
      <c r="K7" s="8">
        <v>517.88</v>
      </c>
      <c r="L7" s="8">
        <v>207.15</v>
      </c>
      <c r="M7" s="7">
        <v>4</v>
      </c>
      <c r="N7" s="7">
        <v>500</v>
      </c>
      <c r="O7" s="7">
        <v>30</v>
      </c>
      <c r="P7" s="7">
        <v>12</v>
      </c>
      <c r="Q7" s="7">
        <f>SUM(Q1:Q6)</f>
        <v>292.25</v>
      </c>
      <c r="R7" s="13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李宙</cp:lastModifiedBy>
  <dcterms:created xsi:type="dcterms:W3CDTF">2024-07-11T21:55:00Z</dcterms:created>
  <dcterms:modified xsi:type="dcterms:W3CDTF">2024-07-10T07:42:58Z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EA5FDBCE11B5402F871BEE3DB9288493</vt:lpwstr>
  </property>
  <property fmtid="{D5CDD505-2E9C-101B-9397-08002B2CF9AE}" pid="3" name="KSOProductBuildVer">
    <vt:lpwstr>2052-12.1.0.16929</vt:lpwstr>
  </property>
</Properties>
</file>